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645" windowHeight="8625" activeTab="0"/>
  </bookViews>
  <sheets>
    <sheet name="Seedling Bench" sheetId="1" r:id="rId1"/>
  </sheets>
  <definedNames>
    <definedName name="_xlnm.Print_Area" localSheetId="0">'Seedling Bench'!$B$1:$I$28</definedName>
  </definedNames>
  <calcPr fullCalcOnLoad="1"/>
</workbook>
</file>

<file path=xl/sharedStrings.xml><?xml version="1.0" encoding="utf-8"?>
<sst xmlns="http://schemas.openxmlformats.org/spreadsheetml/2006/main" count="78" uniqueCount="45">
  <si>
    <t>Width</t>
  </si>
  <si>
    <t>Qty</t>
  </si>
  <si>
    <t>Description</t>
  </si>
  <si>
    <t>Price</t>
  </si>
  <si>
    <t>Ext</t>
  </si>
  <si>
    <t>Total Cost</t>
  </si>
  <si>
    <t>Unit</t>
  </si>
  <si>
    <t>each</t>
  </si>
  <si>
    <t>Part#</t>
  </si>
  <si>
    <t>*</t>
  </si>
  <si>
    <t>Square Feet</t>
  </si>
  <si>
    <t>Cost / Sq. Ft.</t>
  </si>
  <si>
    <t>* Estimations. Prices will vary and do not include shipping costs or tax.</t>
  </si>
  <si>
    <t>Dimensions, Spec's</t>
  </si>
  <si>
    <t>Length</t>
  </si>
  <si>
    <t>Home Depot</t>
  </si>
  <si>
    <t>We have no affiliation with these companies, other than purchasing these supplies from them and finding their prices competitive.</t>
  </si>
  <si>
    <t>Vendor</t>
  </si>
  <si>
    <t xml:space="preserve">Click on part# to link to product's web page. Vendors and part#'s for pipe and other accessories are provided for your convenience only. </t>
  </si>
  <si>
    <t>Bow Spacing</t>
  </si>
  <si>
    <t>ft.</t>
  </si>
  <si>
    <t>Bolt Depot</t>
  </si>
  <si>
    <t>Chain Link Fittings</t>
  </si>
  <si>
    <t>BB13</t>
  </si>
  <si>
    <t>ERC1313</t>
  </si>
  <si>
    <t>roll</t>
  </si>
  <si>
    <t>4 ft.</t>
  </si>
  <si>
    <t>10 ft length of 1-3/8 in. fence top rail</t>
  </si>
  <si>
    <t>1-3/8" Brace Band</t>
  </si>
  <si>
    <t>3/8" Hex Nut</t>
  </si>
  <si>
    <t>5/16" x 2" Carriage Bolt and Nut</t>
  </si>
  <si>
    <t>1-3/8" End Cap</t>
  </si>
  <si>
    <t>2 ft. x 25 ft. Hardware Cloth, 1/2 in. mesh</t>
  </si>
  <si>
    <t>#2 x 15 ft. Zinc Plated Medium Dog Run Chain</t>
  </si>
  <si>
    <t>pkg</t>
  </si>
  <si>
    <t xml:space="preserve">3/8 in. x 2-1/2 in. Zinc-Plated Eye Bolt with Nut </t>
  </si>
  <si>
    <t>1-3/8" x 1-3/8" End Rail T-Clamp</t>
  </si>
  <si>
    <t>1-3/8" x 1-3/8" Line Rail Clamp</t>
  </si>
  <si>
    <t>LRC1313</t>
  </si>
  <si>
    <t>CB382</t>
  </si>
  <si>
    <t>#10 x 3/4 in. self-drilling tek screw, pack of 100</t>
  </si>
  <si>
    <t># Shelves</t>
  </si>
  <si>
    <t>3/8" Nylock Hex Nut</t>
  </si>
  <si>
    <t>3/8" x 1" Hex Bolt</t>
  </si>
  <si>
    <t>Seedling and Micro Greens Bench Calculator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</si>
</sst>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10" xfId="0" applyBorder="1" applyAlignment="1">
      <alignment horizontal="left" vertical="center" indent="1"/>
    </xf>
    <xf numFmtId="164" fontId="0" fillId="0" borderId="10" xfId="0" applyNumberFormat="1" applyBorder="1" applyAlignment="1">
      <alignment horizontal="right" vertical="center" indent="1"/>
    </xf>
    <xf numFmtId="0" fontId="41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164" fontId="43" fillId="0" borderId="0" xfId="0" applyNumberFormat="1" applyFont="1" applyAlignment="1">
      <alignment horizontal="right" vertical="center" indent="1"/>
    </xf>
    <xf numFmtId="165" fontId="43" fillId="0" borderId="10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1" fontId="44" fillId="0" borderId="0" xfId="0" applyNumberFormat="1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right" vertical="center" indent="3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left" vertical="center"/>
    </xf>
    <xf numFmtId="1" fontId="29" fillId="33" borderId="1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164" fontId="29" fillId="33" borderId="10" xfId="0" applyNumberFormat="1" applyFont="1" applyFill="1" applyBorder="1" applyAlignment="1">
      <alignment horizontal="center" vertical="center"/>
    </xf>
    <xf numFmtId="164" fontId="44" fillId="0" borderId="0" xfId="44" applyNumberFormat="1" applyFont="1" applyBorder="1" applyAlignment="1">
      <alignment horizontal="right" vertical="center" indent="2"/>
    </xf>
    <xf numFmtId="49" fontId="7" fillId="0" borderId="10" xfId="0" applyNumberFormat="1" applyFont="1" applyBorder="1" applyAlignment="1">
      <alignment horizontal="left" vertical="center" indent="1"/>
    </xf>
    <xf numFmtId="0" fontId="44" fillId="0" borderId="0" xfId="0" applyFont="1" applyAlignment="1">
      <alignment vertical="center"/>
    </xf>
    <xf numFmtId="1" fontId="44" fillId="0" borderId="0" xfId="0" applyNumberFormat="1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164" fontId="44" fillId="0" borderId="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right" vertical="center" indent="1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 indent="1"/>
    </xf>
    <xf numFmtId="16" fontId="0" fillId="0" borderId="10" xfId="0" applyNumberFormat="1" applyBorder="1" applyAlignment="1">
      <alignment horizontal="left" vertical="center" indent="1"/>
    </xf>
    <xf numFmtId="0" fontId="45" fillId="0" borderId="11" xfId="0" applyFont="1" applyBorder="1" applyAlignment="1">
      <alignment horizontal="center" vertical="center"/>
    </xf>
    <xf numFmtId="13" fontId="0" fillId="0" borderId="0" xfId="0" applyNumberFormat="1" applyAlignment="1">
      <alignment vertical="center"/>
    </xf>
    <xf numFmtId="1" fontId="7" fillId="0" borderId="12" xfId="52" applyNumberFormat="1" applyFont="1" applyBorder="1" applyAlignment="1" applyProtection="1">
      <alignment horizontal="center" vertical="center"/>
      <protection/>
    </xf>
    <xf numFmtId="1" fontId="7" fillId="0" borderId="13" xfId="52" applyNumberFormat="1" applyFont="1" applyBorder="1" applyAlignment="1" applyProtection="1">
      <alignment horizontal="center" vertical="center"/>
      <protection/>
    </xf>
    <xf numFmtId="0" fontId="7" fillId="0" borderId="12" xfId="52" applyFont="1" applyBorder="1" applyAlignment="1" applyProtection="1">
      <alignment horizontal="center"/>
      <protection/>
    </xf>
    <xf numFmtId="0" fontId="7" fillId="0" borderId="13" xfId="52" applyFont="1" applyBorder="1" applyAlignment="1" applyProtection="1">
      <alignment horizontal="center"/>
      <protection/>
    </xf>
    <xf numFmtId="0" fontId="46" fillId="0" borderId="0" xfId="0" applyFont="1" applyAlignment="1">
      <alignment horizontal="center" vertical="top" wrapText="1"/>
    </xf>
    <xf numFmtId="1" fontId="47" fillId="0" borderId="0" xfId="0" applyNumberFormat="1" applyFont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9" fillId="33" borderId="12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1" fontId="44" fillId="0" borderId="0" xfId="0" applyNumberFormat="1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1504950</xdr:colOff>
      <xdr:row>0</xdr:row>
      <xdr:rowOff>180975</xdr:rowOff>
    </xdr:from>
    <xdr:to>
      <xdr:col>6</xdr:col>
      <xdr:colOff>2114550</xdr:colOff>
      <xdr:row>0</xdr:row>
      <xdr:rowOff>866775</xdr:rowOff>
    </xdr:to>
    <xdr:pic>
      <xdr:nvPicPr>
        <xdr:cNvPr id="1" name="Picture 3" descr="JSSlogoURL_2-color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80975"/>
          <a:ext cx="2114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tdepot.com/Product-Details.aspx?product=2405" TargetMode="External" /><Relationship Id="rId2" Type="http://schemas.openxmlformats.org/officeDocument/2006/relationships/hyperlink" Target="http://www.homedepot.com/p/t/100322532?catalogId=10053&amp;langId=-1&amp;keyword=top+rail&amp;storeId=10051&amp;N=5yc1v&amp;R=100322532" TargetMode="External" /><Relationship Id="rId3" Type="http://schemas.openxmlformats.org/officeDocument/2006/relationships/hyperlink" Target="http://www.homedepot.com/p/Unbranded-1-2-in-x-2-ft-x-25-ft-Hardware-Cloth-308224HD/204331881" TargetMode="External" /><Relationship Id="rId4" Type="http://schemas.openxmlformats.org/officeDocument/2006/relationships/hyperlink" Target="http://www.homedepot.com/p/Crown-Bolt-2-x-15-ft-Zinc-Plated-Medium-Dog-Run-Chain-64652/202972266" TargetMode="External" /><Relationship Id="rId5" Type="http://schemas.openxmlformats.org/officeDocument/2006/relationships/hyperlink" Target="http://www.boltdepot.com/Product-Details.aspx?product=12292" TargetMode="External" /><Relationship Id="rId6" Type="http://schemas.openxmlformats.org/officeDocument/2006/relationships/hyperlink" Target="http://chainlinkfittings.com/store/1-3-8-brace-bands-chain-link-fence.html" TargetMode="External" /><Relationship Id="rId7" Type="http://schemas.openxmlformats.org/officeDocument/2006/relationships/hyperlink" Target="http://www.boltdepot.com/Product-Details.aspx?product=218" TargetMode="External" /><Relationship Id="rId8" Type="http://schemas.openxmlformats.org/officeDocument/2006/relationships/hyperlink" Target="https://www.boltdepot.com/Product-Details.aspx?Units=US&amp;Category=Nuts&amp;Subcategory=Hex_nuts&amp;Material=Steel&amp;Plating=Zinc&amp;Grade=&amp;Finish=&amp;Thread_direction=Right_hand&amp;Thread_density=Coarse&amp;Diameter=3%2f8%22&amp;Thread_count=16&amp;nv=rel" TargetMode="External" /><Relationship Id="rId9" Type="http://schemas.openxmlformats.org/officeDocument/2006/relationships/hyperlink" Target="http://www.homedepot.com/p/YARDGARD-1-3-8-in-Aluminum-Rail-End-328550C/204510264" TargetMode="External" /><Relationship Id="rId10" Type="http://schemas.openxmlformats.org/officeDocument/2006/relationships/hyperlink" Target="http://chainlinkfittings.com/store/3-8-x-2-carriage-bolts-and-nuts.html" TargetMode="External" /><Relationship Id="rId11" Type="http://schemas.openxmlformats.org/officeDocument/2006/relationships/hyperlink" Target="http://chainlinkfittings.com/store/1-3-8-x-1-3-8-line-rail-clamps-for-chain-link-fencing.html" TargetMode="External" /><Relationship Id="rId12" Type="http://schemas.openxmlformats.org/officeDocument/2006/relationships/hyperlink" Target="http://chainlinkfittings.com/store/1-3-8-x-1-3-8-end-rail-clamp-rail-bands-t-clamps.html" TargetMode="External" /><Relationship Id="rId13" Type="http://schemas.openxmlformats.org/officeDocument/2006/relationships/hyperlink" Target="http://www.boltdepot.com/Product-Details.aspx?product=7242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showGridLines="0" tabSelected="1" zoomScalePageLayoutView="0" workbookViewId="0" topLeftCell="A10">
      <selection activeCell="A26" sqref="A26"/>
    </sheetView>
  </sheetViews>
  <sheetFormatPr defaultColWidth="9.140625" defaultRowHeight="15"/>
  <cols>
    <col min="1" max="1" width="27.421875" style="5" customWidth="1"/>
    <col min="2" max="2" width="6.00390625" style="7" customWidth="1"/>
    <col min="3" max="3" width="7.57421875" style="7" customWidth="1"/>
    <col min="4" max="4" width="4.8515625" style="7" customWidth="1"/>
    <col min="5" max="5" width="6.140625" style="5" customWidth="1"/>
    <col min="6" max="6" width="22.57421875" style="5" customWidth="1"/>
    <col min="7" max="7" width="47.7109375" style="5" customWidth="1"/>
    <col min="8" max="9" width="13.421875" style="10" customWidth="1"/>
    <col min="10" max="10" width="2.7109375" style="5" customWidth="1"/>
    <col min="11" max="11" width="9.57421875" style="5" customWidth="1"/>
    <col min="12" max="12" width="8.57421875" style="6" customWidth="1"/>
    <col min="13" max="16384" width="9.140625" style="5" customWidth="1"/>
  </cols>
  <sheetData>
    <row r="1" ht="69.75" customHeight="1"/>
    <row r="2" spans="2:12" s="1" customFormat="1" ht="28.5">
      <c r="B2" s="50" t="s">
        <v>44</v>
      </c>
      <c r="C2" s="50"/>
      <c r="D2" s="50"/>
      <c r="E2" s="50"/>
      <c r="F2" s="50"/>
      <c r="G2" s="50"/>
      <c r="H2" s="50"/>
      <c r="I2" s="50"/>
      <c r="K2" s="13"/>
      <c r="L2" s="14"/>
    </row>
    <row r="3" spans="2:12" s="1" customFormat="1" ht="5.25" customHeight="1">
      <c r="B3" s="15"/>
      <c r="C3" s="15"/>
      <c r="D3" s="15"/>
      <c r="E3" s="15"/>
      <c r="F3" s="15"/>
      <c r="G3" s="15"/>
      <c r="H3" s="15"/>
      <c r="I3" s="15"/>
      <c r="K3" s="13"/>
      <c r="L3" s="14"/>
    </row>
    <row r="4" spans="1:12" s="19" customFormat="1" ht="18" customHeight="1">
      <c r="A4" s="31"/>
      <c r="B4" s="51" t="s">
        <v>13</v>
      </c>
      <c r="C4" s="51"/>
      <c r="D4" s="51"/>
      <c r="E4" s="51"/>
      <c r="F4" s="24"/>
      <c r="K4" s="21"/>
      <c r="L4" s="20"/>
    </row>
    <row r="5" spans="2:12" s="31" customFormat="1" ht="3.75" customHeight="1">
      <c r="B5" s="36"/>
      <c r="C5" s="36"/>
      <c r="D5" s="36"/>
      <c r="E5" s="36"/>
      <c r="K5" s="21"/>
      <c r="L5" s="20"/>
    </row>
    <row r="6" spans="2:12" s="31" customFormat="1" ht="18" customHeight="1">
      <c r="B6" s="40" t="s">
        <v>41</v>
      </c>
      <c r="C6" s="40"/>
      <c r="D6" s="43">
        <v>1</v>
      </c>
      <c r="E6" s="41"/>
      <c r="F6" s="49">
        <f>IF(D6&gt;0,"","Enter the # of 10 ft. long shelves that you would like your tunnel to have in the red box to the left.")</f>
      </c>
      <c r="G6" s="49"/>
      <c r="H6" s="21" t="s">
        <v>10</v>
      </c>
      <c r="I6" s="23">
        <f>IF(D6="","",D8*D7)</f>
        <v>20</v>
      </c>
      <c r="K6" s="21"/>
      <c r="L6" s="20"/>
    </row>
    <row r="7" spans="1:12" s="19" customFormat="1" ht="16.5" customHeight="1">
      <c r="A7" s="31"/>
      <c r="B7" s="52" t="s">
        <v>14</v>
      </c>
      <c r="C7" s="52"/>
      <c r="D7" s="33">
        <f>IF(D6=0,"",D6*10)</f>
        <v>10</v>
      </c>
      <c r="E7" s="32" t="s">
        <v>20</v>
      </c>
      <c r="F7" s="49"/>
      <c r="G7" s="49"/>
      <c r="H7" s="21" t="s">
        <v>11</v>
      </c>
      <c r="I7" s="29">
        <f>IF(D6="","",I25/I6)</f>
        <v>6.085500000000001</v>
      </c>
      <c r="K7" s="21"/>
      <c r="L7" s="20"/>
    </row>
    <row r="8" spans="2:12" s="31" customFormat="1" ht="16.5" customHeight="1">
      <c r="B8" s="56" t="s">
        <v>0</v>
      </c>
      <c r="C8" s="56"/>
      <c r="D8" s="22">
        <v>2</v>
      </c>
      <c r="E8" s="32" t="s">
        <v>20</v>
      </c>
      <c r="F8" s="49"/>
      <c r="G8" s="49"/>
      <c r="K8" s="21"/>
      <c r="L8" s="20"/>
    </row>
    <row r="9" spans="1:12" s="19" customFormat="1" ht="16.5" customHeight="1">
      <c r="A9" s="31"/>
      <c r="B9" s="53" t="s">
        <v>19</v>
      </c>
      <c r="C9" s="53"/>
      <c r="D9" s="35" t="s">
        <v>26</v>
      </c>
      <c r="E9" s="34"/>
      <c r="F9" s="49"/>
      <c r="G9" s="49"/>
      <c r="K9" s="21"/>
      <c r="L9" s="20"/>
    </row>
    <row r="10" spans="2:12" s="1" customFormat="1" ht="6.75" customHeight="1">
      <c r="B10" s="25"/>
      <c r="C10" s="25"/>
      <c r="D10" s="20"/>
      <c r="E10" s="25"/>
      <c r="F10" s="24"/>
      <c r="H10" s="2"/>
      <c r="I10" s="2"/>
      <c r="L10" s="3"/>
    </row>
    <row r="11" spans="2:9" s="3" customFormat="1" ht="15">
      <c r="B11" s="26" t="s">
        <v>1</v>
      </c>
      <c r="C11" s="26" t="s">
        <v>6</v>
      </c>
      <c r="D11" s="54" t="s">
        <v>8</v>
      </c>
      <c r="E11" s="55"/>
      <c r="F11" s="27" t="s">
        <v>17</v>
      </c>
      <c r="G11" s="27" t="s">
        <v>2</v>
      </c>
      <c r="H11" s="28" t="s">
        <v>3</v>
      </c>
      <c r="I11" s="28" t="s">
        <v>4</v>
      </c>
    </row>
    <row r="12" spans="2:12" ht="15">
      <c r="B12" s="4">
        <f>ROUNDUP(D6*3.5,0)</f>
        <v>4</v>
      </c>
      <c r="C12" s="4" t="s">
        <v>7</v>
      </c>
      <c r="D12" s="45">
        <v>181697</v>
      </c>
      <c r="E12" s="46"/>
      <c r="F12" s="30" t="s">
        <v>15</v>
      </c>
      <c r="G12" s="11" t="s">
        <v>27</v>
      </c>
      <c r="H12" s="12">
        <v>11.31</v>
      </c>
      <c r="I12" s="37">
        <f>IF(H12="","",B12*H12)</f>
        <v>45.24</v>
      </c>
      <c r="J12" s="5" t="s">
        <v>9</v>
      </c>
      <c r="L12" s="5"/>
    </row>
    <row r="13" spans="2:13" ht="15">
      <c r="B13" s="4">
        <f>D6</f>
        <v>1</v>
      </c>
      <c r="C13" s="4" t="s">
        <v>34</v>
      </c>
      <c r="D13" s="47">
        <v>202972266</v>
      </c>
      <c r="E13" s="48"/>
      <c r="F13" s="30" t="s">
        <v>15</v>
      </c>
      <c r="G13" s="42" t="s">
        <v>33</v>
      </c>
      <c r="H13" s="12">
        <v>9.97</v>
      </c>
      <c r="I13" s="37">
        <f>IF(H13="","",B13*H13)</f>
        <v>9.97</v>
      </c>
      <c r="J13" s="5" t="s">
        <v>9</v>
      </c>
      <c r="K13" s="10"/>
      <c r="L13" s="10"/>
      <c r="M13" s="10"/>
    </row>
    <row r="14" spans="2:13" ht="15">
      <c r="B14" s="4">
        <f>ROUNDUP(D6*10/25,0)</f>
        <v>1</v>
      </c>
      <c r="C14" s="4" t="s">
        <v>25</v>
      </c>
      <c r="D14" s="47">
        <v>266795</v>
      </c>
      <c r="E14" s="48"/>
      <c r="F14" s="30" t="s">
        <v>15</v>
      </c>
      <c r="G14" s="42" t="s">
        <v>32</v>
      </c>
      <c r="H14" s="12">
        <v>33.47</v>
      </c>
      <c r="I14" s="37">
        <f>IF(H14="","",B14*H14)</f>
        <v>33.47</v>
      </c>
      <c r="J14" s="5" t="s">
        <v>9</v>
      </c>
      <c r="K14" s="10"/>
      <c r="L14" s="10"/>
      <c r="M14" s="10"/>
    </row>
    <row r="15" spans="2:12" ht="15">
      <c r="B15" s="4">
        <f>D6*3</f>
        <v>3</v>
      </c>
      <c r="C15" s="4" t="s">
        <v>7</v>
      </c>
      <c r="D15" s="45">
        <v>423823</v>
      </c>
      <c r="E15" s="46"/>
      <c r="F15" s="30" t="s">
        <v>15</v>
      </c>
      <c r="G15" s="11" t="s">
        <v>31</v>
      </c>
      <c r="H15" s="12">
        <v>1.62</v>
      </c>
      <c r="I15" s="37">
        <f>IF(H15="","",B15*H15)</f>
        <v>4.86</v>
      </c>
      <c r="J15" s="5" t="s">
        <v>9</v>
      </c>
      <c r="L15" s="5"/>
    </row>
    <row r="16" spans="2:12" ht="15">
      <c r="B16" s="4">
        <f>D6*5</f>
        <v>5</v>
      </c>
      <c r="C16" s="4" t="s">
        <v>7</v>
      </c>
      <c r="D16" s="45" t="s">
        <v>23</v>
      </c>
      <c r="E16" s="46"/>
      <c r="F16" s="30" t="s">
        <v>22</v>
      </c>
      <c r="G16" s="11" t="s">
        <v>28</v>
      </c>
      <c r="H16" s="12">
        <v>0.3</v>
      </c>
      <c r="I16" s="37">
        <f>IF(H16="","",B16*H16)</f>
        <v>1.5</v>
      </c>
      <c r="J16" s="5" t="s">
        <v>9</v>
      </c>
      <c r="L16" s="5"/>
    </row>
    <row r="17" spans="2:15" ht="15">
      <c r="B17" s="4">
        <f>D6*8</f>
        <v>8</v>
      </c>
      <c r="C17" s="4" t="s">
        <v>7</v>
      </c>
      <c r="D17" s="45" t="s">
        <v>24</v>
      </c>
      <c r="E17" s="46"/>
      <c r="F17" s="30" t="s">
        <v>22</v>
      </c>
      <c r="G17" s="11" t="s">
        <v>36</v>
      </c>
      <c r="H17" s="12">
        <v>0.68</v>
      </c>
      <c r="I17" s="37">
        <f>IF(H17="","",B17*H17)</f>
        <v>5.44</v>
      </c>
      <c r="J17" s="5" t="s">
        <v>9</v>
      </c>
      <c r="L17" s="5"/>
      <c r="O17" s="44"/>
    </row>
    <row r="18" spans="2:13" ht="15">
      <c r="B18" s="4">
        <f>D6*4</f>
        <v>4</v>
      </c>
      <c r="C18" s="4" t="s">
        <v>7</v>
      </c>
      <c r="D18" s="47" t="s">
        <v>38</v>
      </c>
      <c r="E18" s="48"/>
      <c r="F18" s="30" t="s">
        <v>22</v>
      </c>
      <c r="G18" s="11" t="s">
        <v>37</v>
      </c>
      <c r="H18" s="12">
        <v>2.05</v>
      </c>
      <c r="I18" s="37">
        <f>IF(H18="","",B18*H18)</f>
        <v>8.2</v>
      </c>
      <c r="J18" s="5" t="s">
        <v>9</v>
      </c>
      <c r="K18" s="10"/>
      <c r="L18" s="10"/>
      <c r="M18" s="10"/>
    </row>
    <row r="19" spans="2:13" ht="15">
      <c r="B19" s="4">
        <f>B17+2*B18</f>
        <v>16</v>
      </c>
      <c r="C19" s="4" t="s">
        <v>7</v>
      </c>
      <c r="D19" s="47" t="s">
        <v>39</v>
      </c>
      <c r="E19" s="48"/>
      <c r="F19" s="30" t="s">
        <v>22</v>
      </c>
      <c r="G19" s="42" t="s">
        <v>30</v>
      </c>
      <c r="H19" s="12">
        <v>0.3</v>
      </c>
      <c r="I19" s="37">
        <f>IF(H19="","",B19*H19)</f>
        <v>4.8</v>
      </c>
      <c r="J19" s="5" t="s">
        <v>9</v>
      </c>
      <c r="K19" s="10"/>
      <c r="L19" s="10"/>
      <c r="M19" s="10"/>
    </row>
    <row r="20" spans="2:12" ht="15">
      <c r="B20" s="4">
        <f>2*D6</f>
        <v>2</v>
      </c>
      <c r="C20" s="4" t="s">
        <v>7</v>
      </c>
      <c r="D20" s="45">
        <v>12292</v>
      </c>
      <c r="E20" s="46"/>
      <c r="F20" s="30" t="s">
        <v>21</v>
      </c>
      <c r="G20" s="11" t="s">
        <v>35</v>
      </c>
      <c r="H20" s="12">
        <v>1.37</v>
      </c>
      <c r="I20" s="37">
        <f>IF(H20="","",B20*H20)</f>
        <v>2.74</v>
      </c>
      <c r="J20" s="5" t="s">
        <v>9</v>
      </c>
      <c r="L20" s="5"/>
    </row>
    <row r="21" spans="2:12" ht="15">
      <c r="B21" s="4">
        <f>6*D6</f>
        <v>6</v>
      </c>
      <c r="C21" s="4" t="s">
        <v>7</v>
      </c>
      <c r="D21" s="45">
        <v>2650</v>
      </c>
      <c r="E21" s="46"/>
      <c r="F21" s="30" t="s">
        <v>21</v>
      </c>
      <c r="G21" s="11" t="s">
        <v>29</v>
      </c>
      <c r="H21" s="12">
        <v>0.06</v>
      </c>
      <c r="I21" s="37">
        <f>IF(H21="","",B21*H21)</f>
        <v>0.36</v>
      </c>
      <c r="J21" s="5" t="s">
        <v>9</v>
      </c>
      <c r="L21" s="5"/>
    </row>
    <row r="22" spans="2:12" ht="15">
      <c r="B22" s="4">
        <f>3*D6</f>
        <v>3</v>
      </c>
      <c r="C22" s="4" t="s">
        <v>7</v>
      </c>
      <c r="D22" s="45">
        <v>7242</v>
      </c>
      <c r="E22" s="46"/>
      <c r="F22" s="30" t="s">
        <v>21</v>
      </c>
      <c r="G22" s="11" t="s">
        <v>42</v>
      </c>
      <c r="H22" s="12">
        <v>0.06</v>
      </c>
      <c r="I22" s="37">
        <f>IF(H22="","",B22*H22)</f>
        <v>0.18</v>
      </c>
      <c r="J22" s="5" t="s">
        <v>9</v>
      </c>
      <c r="L22" s="5"/>
    </row>
    <row r="23" spans="2:12" ht="15">
      <c r="B23" s="4">
        <f>7*D6</f>
        <v>7</v>
      </c>
      <c r="C23" s="4" t="s">
        <v>7</v>
      </c>
      <c r="D23" s="45">
        <v>218</v>
      </c>
      <c r="E23" s="46"/>
      <c r="F23" s="30" t="s">
        <v>21</v>
      </c>
      <c r="G23" s="11" t="s">
        <v>43</v>
      </c>
      <c r="H23" s="12">
        <v>0.16</v>
      </c>
      <c r="I23" s="37">
        <f>IF(H23="","",B23*H23)</f>
        <v>1.12</v>
      </c>
      <c r="J23" s="5" t="s">
        <v>9</v>
      </c>
      <c r="L23" s="5"/>
    </row>
    <row r="24" spans="2:12" ht="15">
      <c r="B24" s="4">
        <f>D6</f>
        <v>1</v>
      </c>
      <c r="C24" s="4" t="s">
        <v>7</v>
      </c>
      <c r="D24" s="45">
        <v>2405</v>
      </c>
      <c r="E24" s="46"/>
      <c r="F24" s="30" t="s">
        <v>21</v>
      </c>
      <c r="G24" s="11" t="s">
        <v>40</v>
      </c>
      <c r="H24" s="12">
        <v>3.83</v>
      </c>
      <c r="I24" s="37">
        <f>IF(H24="","",B24*H24)</f>
        <v>3.83</v>
      </c>
      <c r="J24" s="5" t="s">
        <v>9</v>
      </c>
      <c r="L24" s="5"/>
    </row>
    <row r="25" spans="2:9" ht="18.75">
      <c r="B25" s="18" t="s">
        <v>12</v>
      </c>
      <c r="D25" s="38"/>
      <c r="E25" s="39"/>
      <c r="F25" s="8"/>
      <c r="G25" s="8"/>
      <c r="H25" s="16" t="s">
        <v>5</v>
      </c>
      <c r="I25" s="17">
        <f>SUM(I12:I24)</f>
        <v>121.71000000000001</v>
      </c>
    </row>
    <row r="26" spans="2:9" ht="15">
      <c r="B26" s="18"/>
      <c r="E26" s="8"/>
      <c r="F26" s="8"/>
      <c r="G26" s="8"/>
      <c r="H26" s="9"/>
      <c r="I26" s="9"/>
    </row>
    <row r="27" spans="2:9" ht="15">
      <c r="B27" s="8" t="s">
        <v>18</v>
      </c>
      <c r="G27" s="8"/>
      <c r="H27" s="5"/>
      <c r="I27" s="5"/>
    </row>
    <row r="28" spans="2:9" ht="15">
      <c r="B28" s="18" t="s">
        <v>16</v>
      </c>
      <c r="G28" s="8"/>
      <c r="H28" s="9"/>
      <c r="I28" s="9"/>
    </row>
    <row r="29" spans="7:9" ht="15">
      <c r="G29" s="8"/>
      <c r="H29" s="9"/>
      <c r="I29" s="9"/>
    </row>
    <row r="30" spans="7:9" ht="15">
      <c r="G30" s="8"/>
      <c r="H30" s="9"/>
      <c r="I30" s="9"/>
    </row>
    <row r="31" spans="7:9" ht="15">
      <c r="G31" s="8"/>
      <c r="H31" s="9"/>
      <c r="I31" s="9"/>
    </row>
    <row r="32" spans="7:9" ht="15">
      <c r="G32" s="8"/>
      <c r="H32" s="9"/>
      <c r="I32" s="9"/>
    </row>
    <row r="33" spans="5:9" ht="15">
      <c r="E33" s="8"/>
      <c r="F33" s="8"/>
      <c r="G33" s="8"/>
      <c r="H33" s="9"/>
      <c r="I33" s="9"/>
    </row>
    <row r="34" spans="5:9" ht="15">
      <c r="E34" s="8"/>
      <c r="F34" s="8"/>
      <c r="G34" s="8"/>
      <c r="H34" s="9"/>
      <c r="I34" s="9"/>
    </row>
    <row r="35" spans="5:9" ht="15">
      <c r="E35" s="8"/>
      <c r="F35" s="8"/>
      <c r="G35" s="8"/>
      <c r="H35" s="9"/>
      <c r="I35" s="9"/>
    </row>
  </sheetData>
  <sheetProtection/>
  <mergeCells count="20">
    <mergeCell ref="D24:E24"/>
    <mergeCell ref="D23:E23"/>
    <mergeCell ref="D16:E16"/>
    <mergeCell ref="D18:E18"/>
    <mergeCell ref="D17:E17"/>
    <mergeCell ref="D14:E14"/>
    <mergeCell ref="D15:E15"/>
    <mergeCell ref="D20:E20"/>
    <mergeCell ref="D21:E21"/>
    <mergeCell ref="D22:E22"/>
    <mergeCell ref="D19:E19"/>
    <mergeCell ref="D13:E13"/>
    <mergeCell ref="F6:G9"/>
    <mergeCell ref="B2:I2"/>
    <mergeCell ref="B4:E4"/>
    <mergeCell ref="B7:C7"/>
    <mergeCell ref="B9:C9"/>
    <mergeCell ref="D11:E11"/>
    <mergeCell ref="B8:C8"/>
    <mergeCell ref="D12:E12"/>
  </mergeCells>
  <hyperlinks>
    <hyperlink ref="D24:E24" r:id="rId1" display="http://www.boltdepot.com/Product-Details.aspx?product=2405"/>
    <hyperlink ref="D12:E12" r:id="rId2" display="http://www.homedepot.com/p/t/100322532?catalogId=10053&amp;langId=-1&amp;keyword=top+rail&amp;storeId=10051&amp;N=5yc1v&amp;R=100322532"/>
    <hyperlink ref="D14:E14" r:id="rId3" display="http://www.homedepot.com/p/Unbranded-1-2-in-x-2-ft-x-25-ft-Hardware-Cloth-308224HD/204331881"/>
    <hyperlink ref="D13:E13" r:id="rId4" display="http://www.homedepot.com/p/Crown-Bolt-2-x-15-ft-Zinc-Plated-Medium-Dog-Run-Chain-64652/202972266"/>
    <hyperlink ref="D20:E20" r:id="rId5" display="http://www.boltdepot.com/Product-Details.aspx?product=12292"/>
    <hyperlink ref="D16:E16" r:id="rId6" display="BB13"/>
    <hyperlink ref="D23:E23" r:id="rId7" display="http://www.boltdepot.com/Product-Details.aspx?product=218"/>
    <hyperlink ref="D21:E21" r:id="rId8" display="https://www.boltdepot.com/Product-Details.aspx?Units=US&amp;Category=Nuts&amp;Subcategory=Hex_nuts&amp;Material=Steel&amp;Plating=Zinc&amp;Grade=&amp;Finish=&amp;Thread_direction=Right_hand&amp;Thread_density=Coarse&amp;Diameter=3%2f8%22&amp;Thread_count=16&amp;nv=rel"/>
    <hyperlink ref="D15:E15" r:id="rId9" display="http://www.homedepot.com/p/YARDGARD-1-3-8-in-Aluminum-Rail-End-328550C/204510264"/>
    <hyperlink ref="D19:E19" r:id="rId10" display="CB382"/>
    <hyperlink ref="D18:E18" r:id="rId11" display="LRC1313"/>
    <hyperlink ref="D17:E17" r:id="rId12" display="ERC1313"/>
    <hyperlink ref="D22:E22" r:id="rId13" display="http://www.boltdepot.com/Product-Details.aspx?product=7242"/>
  </hyperlinks>
  <printOptions horizontalCentered="1"/>
  <pageMargins left="0.45" right="0.45" top="0.75" bottom="0.75" header="0.3" footer="0.3"/>
  <pageSetup fitToHeight="1" fitToWidth="1" horizontalDpi="600" verticalDpi="600" orientation="portrait" scale="80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2014-10-02T18:23:27Z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